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0" windowWidth="38640" windowHeight="27320" tabRatio="500"/>
  </bookViews>
  <sheets>
    <sheet name="Pro Forma Luxury 2 unit" sheetId="3" r:id="rId1"/>
    <sheet name="Pro Forma 7 unit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3" l="1"/>
  <c r="B25" i="2"/>
  <c r="H18" i="2"/>
  <c r="F18" i="2"/>
  <c r="B8" i="2"/>
  <c r="G18" i="2"/>
  <c r="B22" i="2"/>
  <c r="B24" i="2"/>
  <c r="B13" i="3"/>
  <c r="C24" i="3"/>
  <c r="G13" i="3"/>
  <c r="B17" i="3"/>
  <c r="B19" i="3"/>
  <c r="B23" i="3"/>
  <c r="B25" i="3"/>
  <c r="B20" i="3"/>
  <c r="D12" i="3"/>
  <c r="D11" i="3"/>
  <c r="D17" i="2"/>
  <c r="D16" i="2"/>
  <c r="D15" i="2"/>
  <c r="D14" i="2"/>
  <c r="D13" i="2"/>
  <c r="D12" i="2"/>
  <c r="D11" i="2"/>
  <c r="B36" i="3"/>
  <c r="E13" i="3"/>
  <c r="B26" i="3"/>
  <c r="B27" i="3"/>
  <c r="B28" i="3"/>
  <c r="C26" i="3"/>
  <c r="C25" i="3"/>
  <c r="D13" i="3"/>
  <c r="C23" i="3"/>
  <c r="B18" i="3"/>
  <c r="C13" i="3"/>
  <c r="H12" i="3"/>
  <c r="F12" i="3"/>
  <c r="H11" i="3"/>
  <c r="F11" i="3"/>
  <c r="E18" i="2"/>
  <c r="B31" i="2"/>
  <c r="B18" i="2"/>
  <c r="C31" i="2"/>
  <c r="B23" i="2"/>
  <c r="B41" i="2"/>
  <c r="B28" i="2"/>
  <c r="B30" i="2"/>
  <c r="B32" i="2"/>
  <c r="B33" i="2"/>
  <c r="C30" i="2"/>
  <c r="D18" i="2"/>
  <c r="C29" i="2"/>
  <c r="C28" i="2"/>
  <c r="H17" i="2"/>
  <c r="H16" i="2"/>
  <c r="H15" i="2"/>
  <c r="H14" i="2"/>
  <c r="H13" i="2"/>
  <c r="H12" i="2"/>
  <c r="H11" i="2"/>
  <c r="F17" i="2"/>
  <c r="F16" i="2"/>
  <c r="F15" i="2"/>
  <c r="F14" i="2"/>
  <c r="F13" i="2"/>
  <c r="F12" i="2"/>
  <c r="F11" i="2"/>
  <c r="C18" i="2"/>
</calcChain>
</file>

<file path=xl/sharedStrings.xml><?xml version="1.0" encoding="utf-8"?>
<sst xmlns="http://schemas.openxmlformats.org/spreadsheetml/2006/main" count="96" uniqueCount="54">
  <si>
    <t>1020 Pennsylvania Avenue</t>
  </si>
  <si>
    <t>This worksheet is a pro-forma with estimated expenses and performance numbers. All research must be independently verified</t>
  </si>
  <si>
    <t>Items in green can be changed</t>
  </si>
  <si>
    <t>Asking Price</t>
  </si>
  <si>
    <t>LOT SFT</t>
  </si>
  <si>
    <t>Total buildable square feet</t>
  </si>
  <si>
    <t>Rental income breakdown</t>
  </si>
  <si>
    <t>sqft living area</t>
  </si>
  <si>
    <t>outdoor sq ft</t>
  </si>
  <si>
    <t>Total sq ft</t>
  </si>
  <si>
    <t>Sale Price (pro-forma)</t>
  </si>
  <si>
    <t>Sales price per sq ft</t>
  </si>
  <si>
    <t>Rental income/square foot</t>
  </si>
  <si>
    <t>Rent income (Pro-Forma) long term</t>
  </si>
  <si>
    <t>Unit 1   2 bed rooms / 2 bathroom</t>
  </si>
  <si>
    <t>Unit 2   2 bed rooms / 2 bathroom</t>
  </si>
  <si>
    <t>Unit 3   2 bed rooms / 2 bathroom</t>
  </si>
  <si>
    <t>Unit 4   2 bed rooms / 2 bathroom</t>
  </si>
  <si>
    <t>Unit 5   2 bed rooms / 2 bathroom</t>
  </si>
  <si>
    <t>Unit 6   2 bed rooms / 2 bathroom</t>
  </si>
  <si>
    <t>totals:</t>
  </si>
  <si>
    <t>Gross income yearly</t>
  </si>
  <si>
    <t>Net income yearly</t>
  </si>
  <si>
    <t>cap rate</t>
  </si>
  <si>
    <t>Long term rentals</t>
  </si>
  <si>
    <t>30% expense load</t>
  </si>
  <si>
    <t>expenses</t>
  </si>
  <si>
    <t>Sell out as condos</t>
  </si>
  <si>
    <t>prices per sq ft</t>
  </si>
  <si>
    <t>Land value</t>
  </si>
  <si>
    <t>Construction Costs</t>
  </si>
  <si>
    <t>Total Costs (land + construction)</t>
  </si>
  <si>
    <t>Projected Sell out</t>
  </si>
  <si>
    <t>Gross Profit</t>
  </si>
  <si>
    <t>GROSS ROI</t>
  </si>
  <si>
    <t>Estimated Expenses Yearly 2016</t>
  </si>
  <si>
    <t>Taxes</t>
  </si>
  <si>
    <t>Insurance</t>
  </si>
  <si>
    <t>Upkeep</t>
  </si>
  <si>
    <t>Totals:</t>
  </si>
  <si>
    <t>Note:</t>
  </si>
  <si>
    <t>Miami, Fl 33139</t>
  </si>
  <si>
    <t>Land for development</t>
  </si>
  <si>
    <t xml:space="preserve">Zoning: RM-1 </t>
  </si>
  <si>
    <t>50 X 140</t>
  </si>
  <si>
    <t>1 - 7 units max allowed - Max Height 3 stories or 35 FT - MAX FAR 1.25</t>
  </si>
  <si>
    <t>Unit 7   2 bed rooms / 2 bathroom</t>
  </si>
  <si>
    <t>Empty Lot being sold</t>
  </si>
  <si>
    <t>Unit 1   4 bed rooms / 5 bathroom</t>
  </si>
  <si>
    <t>Unit 2   4 bed rooms / 5 bathroom</t>
  </si>
  <si>
    <t>2 luxury units with roof top terraces</t>
  </si>
  <si>
    <t>1.25 FAR</t>
  </si>
  <si>
    <t>Net living area</t>
  </si>
  <si>
    <t>Net Living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</si>
</sst>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.0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i/>
      <sz val="12"/>
      <color rgb="FF000000"/>
      <name val="Calibri"/>
      <scheme val="minor"/>
    </font>
    <font>
      <b/>
      <u/>
      <sz val="12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66" fontId="2" fillId="0" borderId="0" xfId="0" applyNumberFormat="1" applyFont="1"/>
    <xf numFmtId="0" fontId="5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2" borderId="0" xfId="0" applyFont="1" applyFill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166" fontId="2" fillId="2" borderId="0" xfId="0" applyNumberFormat="1" applyFont="1" applyFill="1"/>
    <xf numFmtId="3" fontId="6" fillId="0" borderId="0" xfId="0" applyNumberFormat="1" applyFont="1"/>
    <xf numFmtId="0" fontId="6" fillId="0" borderId="1" xfId="0" applyFont="1" applyBorder="1"/>
    <xf numFmtId="3" fontId="2" fillId="0" borderId="2" xfId="0" applyNumberFormat="1" applyFont="1" applyBorder="1"/>
    <xf numFmtId="0" fontId="6" fillId="0" borderId="3" xfId="0" applyFont="1" applyBorder="1"/>
    <xf numFmtId="3" fontId="2" fillId="0" borderId="4" xfId="0" applyNumberFormat="1" applyFont="1" applyBorder="1"/>
    <xf numFmtId="0" fontId="7" fillId="0" borderId="5" xfId="0" applyFont="1" applyBorder="1"/>
    <xf numFmtId="164" fontId="7" fillId="0" borderId="5" xfId="0" applyNumberFormat="1" applyFont="1" applyBorder="1"/>
    <xf numFmtId="165" fontId="2" fillId="0" borderId="0" xfId="0" applyNumberFormat="1" applyFont="1"/>
    <xf numFmtId="44" fontId="2" fillId="2" borderId="0" xfId="0" applyNumberFormat="1" applyFont="1" applyFill="1"/>
    <xf numFmtId="44" fontId="2" fillId="0" borderId="0" xfId="0" applyNumberFormat="1" applyFont="1"/>
    <xf numFmtId="0" fontId="2" fillId="0" borderId="6" xfId="0" applyFont="1" applyBorder="1"/>
    <xf numFmtId="165" fontId="2" fillId="0" borderId="6" xfId="0" applyNumberFormat="1" applyFont="1" applyBorder="1"/>
    <xf numFmtId="44" fontId="2" fillId="2" borderId="6" xfId="0" applyNumberFormat="1" applyFont="1" applyFill="1" applyBorder="1"/>
    <xf numFmtId="44" fontId="2" fillId="0" borderId="6" xfId="0" applyNumberFormat="1" applyFont="1" applyBorder="1"/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44" fontId="8" fillId="0" borderId="0" xfId="0" applyNumberFormat="1" applyFont="1"/>
    <xf numFmtId="2" fontId="2" fillId="0" borderId="0" xfId="0" applyNumberFormat="1" applyFont="1"/>
    <xf numFmtId="0" fontId="9" fillId="0" borderId="0" xfId="0" applyFont="1"/>
    <xf numFmtId="0" fontId="2" fillId="0" borderId="3" xfId="0" applyFont="1" applyBorder="1"/>
    <xf numFmtId="166" fontId="8" fillId="0" borderId="0" xfId="0" applyNumberFormat="1" applyFont="1"/>
    <xf numFmtId="3" fontId="8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44" fontId="2" fillId="2" borderId="0" xfId="0" applyNumberFormat="1" applyFont="1" applyFill="1" applyBorder="1"/>
    <xf numFmtId="166" fontId="2" fillId="3" borderId="0" xfId="0" applyNumberFormat="1" applyFont="1" applyFill="1"/>
    <xf numFmtId="10" fontId="8" fillId="0" borderId="0" xfId="0" applyNumberFormat="1" applyFont="1"/>
    <xf numFmtId="9" fontId="8" fillId="0" borderId="0" xfId="35" applyFont="1"/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Normal" xfId="0" builtinId="0"/>
    <cellStyle name="Percent" xfId="3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43" sqref="A43"/>
    </sheetView>
  </sheetViews>
  <sheetFormatPr baseColWidth="10" defaultRowHeight="15" x14ac:dyDescent="0"/>
  <cols>
    <col min="1" max="1" width="95.33203125" bestFit="1" customWidth="1"/>
    <col min="2" max="2" width="22" bestFit="1" customWidth="1"/>
    <col min="3" max="3" width="15.83203125" bestFit="1" customWidth="1"/>
    <col min="4" max="4" width="11" bestFit="1" customWidth="1"/>
    <col min="5" max="5" width="22.33203125" bestFit="1" customWidth="1"/>
    <col min="6" max="6" width="20" bestFit="1" customWidth="1"/>
    <col min="7" max="7" width="36.33203125" bestFit="1" customWidth="1"/>
    <col min="8" max="8" width="27.1640625" bestFit="1" customWidth="1"/>
    <col min="9" max="9" width="35.33203125" bestFit="1" customWidth="1"/>
    <col min="10" max="10" width="27.1640625" bestFit="1" customWidth="1"/>
  </cols>
  <sheetData>
    <row r="1" spans="1:10">
      <c r="A1" s="2" t="s">
        <v>1</v>
      </c>
      <c r="B1" s="2"/>
      <c r="C1" s="4"/>
      <c r="D1" s="4"/>
      <c r="E1" s="3"/>
      <c r="F1" s="3"/>
      <c r="G1" s="5"/>
      <c r="H1" s="6" t="s">
        <v>2</v>
      </c>
      <c r="I1" s="3"/>
      <c r="J1" s="3"/>
    </row>
    <row r="2" spans="1:10">
      <c r="A2" s="2"/>
      <c r="B2" s="3"/>
      <c r="C2" s="4"/>
      <c r="D2" s="4"/>
      <c r="E2" s="7" t="s">
        <v>3</v>
      </c>
      <c r="F2" s="3"/>
      <c r="G2" s="5"/>
      <c r="H2" s="3"/>
      <c r="I2" s="3"/>
      <c r="J2" s="3"/>
    </row>
    <row r="3" spans="1:10" ht="18">
      <c r="A3" s="8" t="s">
        <v>42</v>
      </c>
      <c r="B3" s="9" t="s">
        <v>0</v>
      </c>
      <c r="C3" s="4"/>
      <c r="D3" s="4"/>
      <c r="E3" s="10">
        <v>1900000</v>
      </c>
      <c r="F3" s="3"/>
      <c r="G3" s="5"/>
      <c r="H3" s="3"/>
      <c r="I3" s="3"/>
      <c r="J3" s="3"/>
    </row>
    <row r="4" spans="1:10">
      <c r="A4" s="3" t="s">
        <v>43</v>
      </c>
      <c r="B4" s="11" t="s">
        <v>41</v>
      </c>
      <c r="C4" s="4"/>
      <c r="D4" s="4"/>
      <c r="E4" s="3"/>
      <c r="F4" s="3"/>
      <c r="G4" s="5"/>
      <c r="H4" s="3"/>
      <c r="I4" s="3"/>
      <c r="J4" s="3"/>
    </row>
    <row r="5" spans="1:10">
      <c r="A5" s="3" t="s">
        <v>45</v>
      </c>
      <c r="B5" s="3"/>
      <c r="C5" s="4"/>
      <c r="D5" s="4"/>
      <c r="E5" s="3"/>
      <c r="F5" s="3"/>
      <c r="G5" s="5"/>
      <c r="H5" s="3"/>
      <c r="I5" s="3"/>
      <c r="J5" s="3"/>
    </row>
    <row r="6" spans="1:10" ht="16" thickBot="1">
      <c r="A6" s="3"/>
      <c r="B6" s="5"/>
      <c r="C6" s="4"/>
      <c r="D6" s="4"/>
      <c r="E6" s="3"/>
      <c r="F6" s="3"/>
      <c r="G6" s="5"/>
      <c r="H6" s="3"/>
      <c r="I6" s="3"/>
      <c r="J6" s="3"/>
    </row>
    <row r="7" spans="1:10">
      <c r="A7" s="12" t="s">
        <v>4</v>
      </c>
      <c r="B7" s="13">
        <v>7000</v>
      </c>
      <c r="C7" s="4" t="s">
        <v>44</v>
      </c>
      <c r="D7" s="4"/>
      <c r="E7" s="3"/>
      <c r="F7" s="3"/>
      <c r="G7" s="5"/>
      <c r="H7" s="3"/>
      <c r="I7" s="3"/>
      <c r="J7" s="3"/>
    </row>
    <row r="8" spans="1:10">
      <c r="A8" s="14" t="s">
        <v>5</v>
      </c>
      <c r="B8" s="15">
        <f>B7*1.25</f>
        <v>8750</v>
      </c>
      <c r="C8" s="4" t="s">
        <v>51</v>
      </c>
      <c r="D8" s="4"/>
      <c r="E8" s="3"/>
      <c r="F8" s="3"/>
      <c r="G8" s="5"/>
      <c r="H8" s="3"/>
      <c r="I8" s="3"/>
      <c r="J8" s="3"/>
    </row>
    <row r="9" spans="1:10">
      <c r="A9" s="14" t="s">
        <v>53</v>
      </c>
      <c r="B9" s="15">
        <v>8500</v>
      </c>
      <c r="C9" s="4"/>
      <c r="D9" s="4"/>
      <c r="E9" s="3"/>
      <c r="F9" s="3"/>
      <c r="G9" s="5"/>
      <c r="H9" s="3"/>
      <c r="I9" s="3"/>
      <c r="J9" s="3"/>
    </row>
    <row r="10" spans="1:10" ht="19" thickBot="1">
      <c r="A10" s="16" t="s">
        <v>6</v>
      </c>
      <c r="B10" s="17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13</v>
      </c>
      <c r="H10" s="16" t="s">
        <v>12</v>
      </c>
    </row>
    <row r="11" spans="1:10">
      <c r="A11" s="3" t="s">
        <v>48</v>
      </c>
      <c r="B11" s="18">
        <v>4250</v>
      </c>
      <c r="C11" s="18">
        <v>2000</v>
      </c>
      <c r="D11" s="18">
        <f>B11+C11</f>
        <v>6250</v>
      </c>
      <c r="E11" s="19">
        <v>3500000</v>
      </c>
      <c r="F11" s="20">
        <f>E11/B11</f>
        <v>823.52941176470586</v>
      </c>
      <c r="G11" s="19">
        <v>15000</v>
      </c>
      <c r="H11" s="20">
        <f>G11/B11</f>
        <v>3.5294117647058822</v>
      </c>
    </row>
    <row r="12" spans="1:10">
      <c r="A12" s="21" t="s">
        <v>49</v>
      </c>
      <c r="B12" s="22">
        <v>4250</v>
      </c>
      <c r="C12" s="22">
        <v>2000</v>
      </c>
      <c r="D12" s="22">
        <f>B12+C12</f>
        <v>6250</v>
      </c>
      <c r="E12" s="23">
        <v>3500000</v>
      </c>
      <c r="F12" s="24">
        <f t="shared" ref="F12" si="0">E12/B12</f>
        <v>823.52941176470586</v>
      </c>
      <c r="G12" s="23">
        <v>15000</v>
      </c>
      <c r="H12" s="24">
        <f t="shared" ref="H12" si="1">G12/B12</f>
        <v>3.5294117647058822</v>
      </c>
    </row>
    <row r="13" spans="1:10">
      <c r="A13" s="25" t="s">
        <v>20</v>
      </c>
      <c r="B13" s="26">
        <f>SUM(B11:B12)</f>
        <v>8500</v>
      </c>
      <c r="C13" s="27">
        <f>SUM(C11:C12)</f>
        <v>4000</v>
      </c>
      <c r="D13" s="26">
        <f>SUM(D11:D12)</f>
        <v>12500</v>
      </c>
      <c r="E13" s="28">
        <f>SUM(E11:E12)</f>
        <v>7000000</v>
      </c>
      <c r="F13" s="25"/>
      <c r="G13" s="28">
        <f>SUM(G11:G12)</f>
        <v>30000</v>
      </c>
      <c r="H13" s="25"/>
    </row>
    <row r="14" spans="1:10">
      <c r="A14" s="3"/>
      <c r="B14" s="3"/>
      <c r="C14" s="4"/>
      <c r="D14" s="18"/>
      <c r="E14" s="29"/>
      <c r="F14" s="3"/>
      <c r="G14" s="5"/>
      <c r="H14" s="3"/>
      <c r="I14" s="3"/>
      <c r="J14" s="3"/>
    </row>
    <row r="15" spans="1:10">
      <c r="A15" s="3"/>
      <c r="B15" s="3"/>
      <c r="C15" s="4"/>
      <c r="D15" s="4"/>
      <c r="E15" s="3"/>
      <c r="F15" s="3"/>
      <c r="G15" s="3"/>
      <c r="H15" s="3"/>
      <c r="I15" s="3"/>
      <c r="J15" s="3"/>
    </row>
    <row r="16" spans="1:10">
      <c r="A16" s="30" t="s">
        <v>24</v>
      </c>
      <c r="B16" s="3"/>
      <c r="C16" s="4"/>
      <c r="D16" s="4"/>
      <c r="E16" s="3"/>
      <c r="F16" s="3"/>
      <c r="G16" s="7"/>
      <c r="H16" s="1"/>
      <c r="I16" s="3"/>
      <c r="J16" s="3"/>
    </row>
    <row r="17" spans="1:10">
      <c r="A17" s="31" t="s">
        <v>21</v>
      </c>
      <c r="B17" s="1">
        <f>G13*12</f>
        <v>360000</v>
      </c>
      <c r="C17" s="3"/>
      <c r="D17" s="4"/>
      <c r="E17" s="3"/>
      <c r="F17" s="3"/>
      <c r="G17" s="7"/>
      <c r="H17" s="1"/>
      <c r="I17" s="3"/>
      <c r="J17" s="3"/>
    </row>
    <row r="18" spans="1:10">
      <c r="A18" s="3" t="s">
        <v>26</v>
      </c>
      <c r="B18" s="32">
        <f>B17-B19</f>
        <v>108000.00000000003</v>
      </c>
      <c r="C18" s="3" t="s">
        <v>25</v>
      </c>
      <c r="D18" s="3"/>
      <c r="E18" s="3"/>
      <c r="F18" s="3"/>
      <c r="G18" s="3"/>
      <c r="H18" s="3"/>
      <c r="I18" s="3"/>
      <c r="J18" s="3"/>
    </row>
    <row r="19" spans="1:10">
      <c r="A19" s="31" t="s">
        <v>22</v>
      </c>
      <c r="B19" s="1">
        <f>B17*70%</f>
        <v>251999.99999999997</v>
      </c>
      <c r="C19" s="3"/>
      <c r="D19" s="4"/>
      <c r="E19" s="3"/>
      <c r="F19" s="3"/>
      <c r="G19" s="3"/>
      <c r="H19" s="3"/>
      <c r="I19" s="3"/>
      <c r="J19" s="3"/>
    </row>
    <row r="20" spans="1:10">
      <c r="A20" s="3" t="s">
        <v>23</v>
      </c>
      <c r="B20" s="39">
        <f>B19/B25</f>
        <v>6.4615384615384602E-2</v>
      </c>
      <c r="C20" s="3"/>
      <c r="D20" s="4"/>
      <c r="E20" s="3"/>
      <c r="F20" s="3"/>
      <c r="G20" s="3"/>
      <c r="H20" s="3"/>
      <c r="I20" s="3"/>
      <c r="J20" s="3"/>
    </row>
    <row r="21" spans="1:10">
      <c r="A21" s="3"/>
      <c r="B21" s="33"/>
      <c r="C21" s="3"/>
      <c r="D21" s="4"/>
      <c r="E21" s="3"/>
      <c r="F21" s="3"/>
      <c r="G21" s="3"/>
      <c r="H21" s="3"/>
      <c r="I21" s="3"/>
      <c r="J21" s="3"/>
    </row>
    <row r="22" spans="1:10">
      <c r="A22" s="30" t="s">
        <v>27</v>
      </c>
      <c r="B22" s="33"/>
      <c r="C22" s="34" t="s">
        <v>28</v>
      </c>
      <c r="D22" s="4"/>
      <c r="E22" s="3"/>
      <c r="F22" s="3"/>
      <c r="G22" s="3"/>
      <c r="H22" s="3"/>
      <c r="I22" s="3"/>
      <c r="J22" s="3"/>
    </row>
    <row r="23" spans="1:10">
      <c r="A23" s="3" t="s">
        <v>29</v>
      </c>
      <c r="B23" s="1">
        <f>E3</f>
        <v>1900000</v>
      </c>
      <c r="C23" s="20">
        <f>B23/B7</f>
        <v>271.42857142857144</v>
      </c>
      <c r="D23" s="3"/>
      <c r="E23" s="3"/>
      <c r="F23" s="3"/>
      <c r="G23" s="5"/>
      <c r="H23" s="3"/>
      <c r="I23" s="3"/>
      <c r="J23" s="3"/>
    </row>
    <row r="24" spans="1:10">
      <c r="A24" s="3" t="s">
        <v>30</v>
      </c>
      <c r="B24" s="38">
        <v>2000000</v>
      </c>
      <c r="C24" s="20">
        <f>B24/B13</f>
        <v>235.29411764705881</v>
      </c>
      <c r="D24" s="4"/>
      <c r="E24" s="3"/>
      <c r="F24" s="3"/>
      <c r="G24" s="3"/>
      <c r="H24" s="3"/>
      <c r="I24" s="3"/>
      <c r="J24" s="3"/>
    </row>
    <row r="25" spans="1:10">
      <c r="A25" s="3" t="s">
        <v>31</v>
      </c>
      <c r="B25" s="1">
        <f>B23+B24</f>
        <v>3900000</v>
      </c>
      <c r="C25" s="20">
        <f>B25/B13</f>
        <v>458.8235294117647</v>
      </c>
      <c r="D25" s="4"/>
      <c r="E25" s="3"/>
      <c r="F25" s="3"/>
      <c r="G25" s="3"/>
      <c r="H25" s="3"/>
      <c r="I25" s="3"/>
      <c r="J25" s="3"/>
    </row>
    <row r="26" spans="1:10">
      <c r="A26" s="3" t="s">
        <v>32</v>
      </c>
      <c r="B26" s="20">
        <f>E13</f>
        <v>7000000</v>
      </c>
      <c r="C26" s="20">
        <f>B26/B13</f>
        <v>823.52941176470586</v>
      </c>
      <c r="D26" s="4"/>
      <c r="E26" s="3"/>
      <c r="F26" s="3"/>
      <c r="G26" s="3"/>
      <c r="H26" s="3"/>
      <c r="I26" s="3"/>
      <c r="J26" s="3"/>
    </row>
    <row r="27" spans="1:10">
      <c r="A27" s="25" t="s">
        <v>33</v>
      </c>
      <c r="B27" s="32">
        <f>B26-B25</f>
        <v>3100000</v>
      </c>
      <c r="C27" s="3"/>
      <c r="D27" s="4"/>
      <c r="E27" s="3"/>
      <c r="F27" s="3"/>
      <c r="G27" s="3"/>
      <c r="H27" s="3"/>
      <c r="I27" s="3"/>
      <c r="J27" s="3"/>
    </row>
    <row r="28" spans="1:10">
      <c r="A28" s="3" t="s">
        <v>34</v>
      </c>
      <c r="B28" s="39">
        <f>B27/B25</f>
        <v>0.79487179487179482</v>
      </c>
      <c r="C28" s="3"/>
      <c r="D28" s="4"/>
      <c r="E28" s="3"/>
      <c r="F28" s="3"/>
      <c r="G28" s="3"/>
      <c r="H28" s="3"/>
      <c r="I28" s="3"/>
      <c r="J28" s="3"/>
    </row>
    <row r="29" spans="1:10">
      <c r="A29" s="3"/>
      <c r="B29" s="33"/>
      <c r="C29" s="3"/>
      <c r="D29" s="4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7" t="s">
        <v>35</v>
      </c>
      <c r="B31" s="3"/>
      <c r="C31" s="4"/>
      <c r="D31" s="4"/>
      <c r="E31" s="3"/>
      <c r="F31" s="3"/>
      <c r="G31" s="3"/>
      <c r="H31" s="3"/>
      <c r="I31" s="3"/>
      <c r="J31" s="3"/>
    </row>
    <row r="32" spans="1:10">
      <c r="A32" s="3" t="s">
        <v>36</v>
      </c>
      <c r="B32" s="1">
        <v>45000</v>
      </c>
      <c r="C32" s="4"/>
      <c r="D32" s="4"/>
      <c r="E32" s="3"/>
      <c r="F32" s="3"/>
      <c r="G32" s="3"/>
      <c r="H32" s="3"/>
      <c r="I32" s="3"/>
      <c r="J32" s="3"/>
    </row>
    <row r="33" spans="1:10">
      <c r="A33" s="3" t="s">
        <v>37</v>
      </c>
      <c r="B33" s="1">
        <v>30000</v>
      </c>
      <c r="C33" s="4"/>
      <c r="D33" s="4"/>
      <c r="E33" s="3"/>
      <c r="F33" s="3"/>
      <c r="G33" s="3"/>
      <c r="H33" s="3"/>
      <c r="I33" s="3"/>
      <c r="J33" s="3"/>
    </row>
    <row r="34" spans="1:10">
      <c r="A34" s="3" t="s">
        <v>38</v>
      </c>
      <c r="B34" s="1">
        <v>7500</v>
      </c>
      <c r="C34" s="4"/>
      <c r="D34" s="4"/>
      <c r="E34" s="3"/>
      <c r="F34" s="3"/>
      <c r="G34" s="3"/>
      <c r="H34" s="3"/>
      <c r="I34" s="3"/>
      <c r="J34" s="3"/>
    </row>
    <row r="35" spans="1:10">
      <c r="A35" s="3"/>
      <c r="B35" s="3"/>
      <c r="C35" s="4"/>
      <c r="D35" s="4"/>
      <c r="E35" s="3"/>
      <c r="F35" s="3"/>
      <c r="G35" s="5"/>
      <c r="H35" s="3"/>
      <c r="I35" s="3"/>
      <c r="J35" s="3"/>
    </row>
    <row r="36" spans="1:10">
      <c r="A36" s="25" t="s">
        <v>39</v>
      </c>
      <c r="B36" s="32">
        <f>SUM(B32:B35)</f>
        <v>82500</v>
      </c>
      <c r="C36" s="4"/>
      <c r="D36" s="4"/>
      <c r="E36" s="3"/>
      <c r="F36" s="3"/>
      <c r="G36" s="5"/>
      <c r="H36" s="3"/>
      <c r="I36" s="3"/>
      <c r="J36" s="3"/>
    </row>
    <row r="37" spans="1:10">
      <c r="A37" s="3"/>
      <c r="B37" s="3"/>
      <c r="C37" s="4"/>
      <c r="D37" s="3"/>
      <c r="E37" s="3"/>
      <c r="F37" s="3"/>
      <c r="G37" s="5"/>
      <c r="H37" s="3"/>
      <c r="I37" s="3"/>
      <c r="J37" s="3"/>
    </row>
    <row r="38" spans="1:10">
      <c r="A38" s="3"/>
      <c r="B38" s="3"/>
      <c r="C38" s="4"/>
      <c r="D38" s="3"/>
      <c r="E38" s="3"/>
      <c r="F38" s="3"/>
      <c r="G38" s="5"/>
      <c r="H38" s="3"/>
      <c r="I38" s="3"/>
      <c r="J38" s="3"/>
    </row>
    <row r="39" spans="1:10">
      <c r="A39" s="3"/>
      <c r="B39" s="3"/>
      <c r="C39" s="4"/>
      <c r="D39" s="4"/>
      <c r="E39" s="3"/>
      <c r="F39" s="3"/>
      <c r="G39" s="5"/>
      <c r="H39" s="3"/>
      <c r="I39" s="3"/>
      <c r="J39" s="3"/>
    </row>
    <row r="40" spans="1:10">
      <c r="A40" s="3" t="s">
        <v>40</v>
      </c>
      <c r="B40" s="3"/>
      <c r="C40" s="4"/>
      <c r="D40" s="4"/>
      <c r="E40" s="3"/>
      <c r="F40" s="3"/>
      <c r="G40" s="5"/>
      <c r="H40" s="3"/>
      <c r="I40" s="3"/>
      <c r="J40" s="3"/>
    </row>
    <row r="41" spans="1:10">
      <c r="A41" s="3" t="s">
        <v>47</v>
      </c>
      <c r="B41" s="3"/>
      <c r="C41" s="4"/>
      <c r="D41" s="4"/>
      <c r="E41" s="3"/>
      <c r="F41" s="3"/>
      <c r="G41" s="5"/>
      <c r="H41" s="3"/>
      <c r="I41" s="3"/>
      <c r="J41" s="3"/>
    </row>
    <row r="42" spans="1:10">
      <c r="A42" s="3" t="s">
        <v>50</v>
      </c>
      <c r="B42" s="3"/>
      <c r="C42" s="3"/>
      <c r="D42" s="4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4"/>
      <c r="E43" s="3"/>
      <c r="F43" s="3"/>
      <c r="G43" s="3"/>
      <c r="H43" s="3"/>
      <c r="I43" s="3"/>
      <c r="J43" s="3"/>
    </row>
    <row r="44" spans="1:10">
      <c r="F44" s="3"/>
      <c r="G44" s="5"/>
      <c r="H44" s="3"/>
      <c r="I44" s="3"/>
      <c r="J44" s="3"/>
    </row>
    <row r="45" spans="1:10">
      <c r="F45" s="3"/>
      <c r="G45" s="5"/>
      <c r="H45" s="3"/>
      <c r="I45" s="3"/>
      <c r="J45" s="3"/>
    </row>
    <row r="46" spans="1:10">
      <c r="F46" s="3"/>
      <c r="G46" s="5"/>
      <c r="H46" s="3"/>
      <c r="I46" s="3"/>
      <c r="J46" s="3"/>
    </row>
    <row r="47" spans="1:10">
      <c r="F47" s="3"/>
      <c r="G47" s="5"/>
      <c r="H47" s="3"/>
      <c r="I47" s="3"/>
      <c r="J47" s="3"/>
    </row>
    <row r="48" spans="1:10">
      <c r="F48" s="3"/>
      <c r="G48" s="5"/>
      <c r="H48" s="3"/>
      <c r="I48" s="3"/>
      <c r="J48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25" sqref="B25"/>
    </sheetView>
  </sheetViews>
  <sheetFormatPr baseColWidth="10" defaultRowHeight="15" x14ac:dyDescent="0"/>
  <cols>
    <col min="1" max="1" width="95.33203125" bestFit="1" customWidth="1"/>
    <col min="2" max="2" width="22" bestFit="1" customWidth="1"/>
    <col min="3" max="3" width="15.83203125" bestFit="1" customWidth="1"/>
    <col min="4" max="4" width="11" bestFit="1" customWidth="1"/>
    <col min="5" max="5" width="22.33203125" bestFit="1" customWidth="1"/>
    <col min="6" max="6" width="20" bestFit="1" customWidth="1"/>
    <col min="7" max="7" width="36.33203125" bestFit="1" customWidth="1"/>
    <col min="8" max="8" width="27.1640625" bestFit="1" customWidth="1"/>
    <col min="9" max="9" width="35.33203125" bestFit="1" customWidth="1"/>
    <col min="10" max="10" width="27.1640625" bestFit="1" customWidth="1"/>
  </cols>
  <sheetData>
    <row r="1" spans="1:10">
      <c r="A1" s="2" t="s">
        <v>1</v>
      </c>
      <c r="B1" s="2"/>
      <c r="C1" s="4"/>
      <c r="D1" s="4"/>
      <c r="E1" s="3"/>
      <c r="F1" s="3"/>
      <c r="G1" s="5"/>
      <c r="H1" s="6" t="s">
        <v>2</v>
      </c>
      <c r="I1" s="3"/>
      <c r="J1" s="3"/>
    </row>
    <row r="2" spans="1:10">
      <c r="A2" s="2"/>
      <c r="B2" s="3"/>
      <c r="C2" s="4"/>
      <c r="D2" s="4"/>
      <c r="E2" s="7" t="s">
        <v>3</v>
      </c>
      <c r="F2" s="3"/>
      <c r="G2" s="5"/>
      <c r="H2" s="3"/>
      <c r="I2" s="3"/>
      <c r="J2" s="3"/>
    </row>
    <row r="3" spans="1:10" ht="18">
      <c r="A3" s="8" t="s">
        <v>42</v>
      </c>
      <c r="B3" s="9" t="s">
        <v>0</v>
      </c>
      <c r="C3" s="4"/>
      <c r="D3" s="4"/>
      <c r="E3" s="10">
        <v>1900000</v>
      </c>
      <c r="F3" s="3"/>
      <c r="G3" s="5"/>
      <c r="H3" s="3"/>
      <c r="I3" s="3"/>
      <c r="J3" s="3"/>
    </row>
    <row r="4" spans="1:10">
      <c r="A4" s="3" t="s">
        <v>43</v>
      </c>
      <c r="B4" s="11" t="s">
        <v>41</v>
      </c>
      <c r="C4" s="4"/>
      <c r="D4" s="4"/>
      <c r="E4" s="3"/>
      <c r="F4" s="3"/>
      <c r="G4" s="5"/>
      <c r="H4" s="3"/>
      <c r="I4" s="3"/>
      <c r="J4" s="3"/>
    </row>
    <row r="5" spans="1:10">
      <c r="A5" s="3" t="s">
        <v>45</v>
      </c>
      <c r="B5" s="3"/>
      <c r="C5" s="4"/>
      <c r="D5" s="4"/>
      <c r="E5" s="3"/>
      <c r="F5" s="3"/>
      <c r="G5" s="5"/>
      <c r="H5" s="3"/>
      <c r="I5" s="3"/>
      <c r="J5" s="3"/>
    </row>
    <row r="6" spans="1:10" ht="16" thickBot="1">
      <c r="A6" s="3"/>
      <c r="B6" s="5"/>
      <c r="C6" s="4"/>
      <c r="D6" s="4"/>
      <c r="E6" s="3"/>
      <c r="F6" s="3"/>
      <c r="G6" s="5"/>
      <c r="H6" s="3"/>
      <c r="I6" s="3"/>
      <c r="J6" s="3"/>
    </row>
    <row r="7" spans="1:10">
      <c r="A7" s="12" t="s">
        <v>4</v>
      </c>
      <c r="B7" s="13">
        <v>7000</v>
      </c>
      <c r="C7" s="4" t="s">
        <v>44</v>
      </c>
      <c r="D7" s="4"/>
      <c r="E7" s="3"/>
      <c r="F7" s="3"/>
      <c r="G7" s="5"/>
      <c r="H7" s="3"/>
      <c r="I7" s="3"/>
      <c r="J7" s="3"/>
    </row>
    <row r="8" spans="1:10">
      <c r="A8" s="14" t="s">
        <v>5</v>
      </c>
      <c r="B8" s="15">
        <f>B7*1.25</f>
        <v>8750</v>
      </c>
      <c r="C8" s="4" t="s">
        <v>51</v>
      </c>
      <c r="D8" s="4"/>
      <c r="E8" s="3"/>
      <c r="F8" s="3"/>
      <c r="G8" s="5"/>
      <c r="H8" s="3"/>
      <c r="I8" s="3"/>
      <c r="J8" s="3"/>
    </row>
    <row r="9" spans="1:10">
      <c r="A9" s="14" t="s">
        <v>52</v>
      </c>
      <c r="B9" s="15">
        <v>7155</v>
      </c>
      <c r="C9" s="4"/>
      <c r="D9" s="4"/>
      <c r="E9" s="3"/>
      <c r="F9" s="3"/>
      <c r="G9" s="5"/>
      <c r="H9" s="3"/>
      <c r="I9" s="3"/>
      <c r="J9" s="3"/>
    </row>
    <row r="10" spans="1:10" ht="19" thickBot="1">
      <c r="A10" s="16" t="s">
        <v>6</v>
      </c>
      <c r="B10" s="17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13</v>
      </c>
      <c r="H10" s="16" t="s">
        <v>12</v>
      </c>
    </row>
    <row r="11" spans="1:10">
      <c r="A11" s="3" t="s">
        <v>14</v>
      </c>
      <c r="B11" s="18">
        <v>1027</v>
      </c>
      <c r="C11" s="18">
        <v>566</v>
      </c>
      <c r="D11" s="18">
        <f>B11+C11</f>
        <v>1593</v>
      </c>
      <c r="E11" s="19">
        <v>620000</v>
      </c>
      <c r="F11" s="20">
        <f>E11/B11</f>
        <v>603.70009737098349</v>
      </c>
      <c r="G11" s="19">
        <v>3250</v>
      </c>
      <c r="H11" s="20">
        <f>G11/B11</f>
        <v>3.1645569620253164</v>
      </c>
    </row>
    <row r="12" spans="1:10">
      <c r="A12" s="3" t="s">
        <v>15</v>
      </c>
      <c r="B12" s="18">
        <v>962</v>
      </c>
      <c r="C12" s="18">
        <v>574</v>
      </c>
      <c r="D12" s="18">
        <f t="shared" ref="D12:D17" si="0">B12+C12</f>
        <v>1536</v>
      </c>
      <c r="E12" s="19">
        <v>600000</v>
      </c>
      <c r="F12" s="20">
        <f t="shared" ref="F12:F17" si="1">E12/B12</f>
        <v>623.70062370062374</v>
      </c>
      <c r="G12" s="19">
        <v>3000</v>
      </c>
      <c r="H12" s="20">
        <f t="shared" ref="H12:H17" si="2">G12/B12</f>
        <v>3.1185031185031185</v>
      </c>
    </row>
    <row r="13" spans="1:10">
      <c r="A13" s="3" t="s">
        <v>16</v>
      </c>
      <c r="B13" s="18">
        <v>1040</v>
      </c>
      <c r="C13" s="18">
        <v>574</v>
      </c>
      <c r="D13" s="18">
        <f t="shared" si="0"/>
        <v>1614</v>
      </c>
      <c r="E13" s="19">
        <v>650000</v>
      </c>
      <c r="F13" s="20">
        <f t="shared" si="1"/>
        <v>625</v>
      </c>
      <c r="G13" s="19">
        <v>3500</v>
      </c>
      <c r="H13" s="20">
        <f t="shared" si="2"/>
        <v>3.3653846153846154</v>
      </c>
    </row>
    <row r="14" spans="1:10">
      <c r="A14" s="3" t="s">
        <v>17</v>
      </c>
      <c r="B14" s="18">
        <v>1040</v>
      </c>
      <c r="C14" s="18">
        <v>574</v>
      </c>
      <c r="D14" s="18">
        <f t="shared" si="0"/>
        <v>1614</v>
      </c>
      <c r="E14" s="19">
        <v>650000</v>
      </c>
      <c r="F14" s="20">
        <f t="shared" si="1"/>
        <v>625</v>
      </c>
      <c r="G14" s="19">
        <v>3500</v>
      </c>
      <c r="H14" s="20">
        <f t="shared" si="2"/>
        <v>3.3653846153846154</v>
      </c>
    </row>
    <row r="15" spans="1:10">
      <c r="A15" s="3" t="s">
        <v>18</v>
      </c>
      <c r="B15" s="18">
        <v>1040</v>
      </c>
      <c r="C15" s="18">
        <v>574</v>
      </c>
      <c r="D15" s="18">
        <f t="shared" si="0"/>
        <v>1614</v>
      </c>
      <c r="E15" s="19">
        <v>650000</v>
      </c>
      <c r="F15" s="20">
        <f t="shared" si="1"/>
        <v>625</v>
      </c>
      <c r="G15" s="19">
        <v>3500</v>
      </c>
      <c r="H15" s="20">
        <f t="shared" si="2"/>
        <v>3.3653846153846154</v>
      </c>
    </row>
    <row r="16" spans="1:10">
      <c r="A16" s="35" t="s">
        <v>19</v>
      </c>
      <c r="B16" s="36">
        <v>1023</v>
      </c>
      <c r="C16" s="36">
        <v>582</v>
      </c>
      <c r="D16" s="18">
        <f t="shared" si="0"/>
        <v>1605</v>
      </c>
      <c r="E16" s="37">
        <v>635000</v>
      </c>
      <c r="F16" s="20">
        <f t="shared" si="1"/>
        <v>620.72336265884655</v>
      </c>
      <c r="G16" s="37">
        <v>3250</v>
      </c>
      <c r="H16" s="20">
        <f t="shared" si="2"/>
        <v>3.1769305962854348</v>
      </c>
    </row>
    <row r="17" spans="1:10">
      <c r="A17" s="21" t="s">
        <v>46</v>
      </c>
      <c r="B17" s="22">
        <v>1023</v>
      </c>
      <c r="C17" s="22">
        <v>582</v>
      </c>
      <c r="D17" s="22">
        <f t="shared" si="0"/>
        <v>1605</v>
      </c>
      <c r="E17" s="23">
        <v>635000</v>
      </c>
      <c r="F17" s="24">
        <f t="shared" si="1"/>
        <v>620.72336265884655</v>
      </c>
      <c r="G17" s="23">
        <v>3250</v>
      </c>
      <c r="H17" s="24">
        <f t="shared" si="2"/>
        <v>3.1769305962854348</v>
      </c>
    </row>
    <row r="18" spans="1:10">
      <c r="A18" s="25" t="s">
        <v>20</v>
      </c>
      <c r="B18" s="26">
        <f>SUM(B11:B17)</f>
        <v>7155</v>
      </c>
      <c r="C18" s="27">
        <f>SUM(C11:C17)</f>
        <v>4026</v>
      </c>
      <c r="D18" s="26">
        <f>SUM(D11:D17)</f>
        <v>11181</v>
      </c>
      <c r="E18" s="28">
        <f>SUM(E11:E17)</f>
        <v>4440000</v>
      </c>
      <c r="F18" s="28">
        <f>AVERAGE(F11:F17)</f>
        <v>620.54963519847149</v>
      </c>
      <c r="G18" s="28">
        <f>SUM(G11:G17)</f>
        <v>23250</v>
      </c>
      <c r="H18" s="28">
        <f>AVERAGE(H11:H17)</f>
        <v>3.2475821598933066</v>
      </c>
    </row>
    <row r="19" spans="1:10">
      <c r="A19" s="3"/>
      <c r="B19" s="3"/>
      <c r="C19" s="4"/>
      <c r="D19" s="18"/>
      <c r="E19" s="29"/>
      <c r="F19" s="3"/>
      <c r="G19" s="5"/>
      <c r="H19" s="3"/>
      <c r="I19" s="3"/>
      <c r="J19" s="3"/>
    </row>
    <row r="20" spans="1:10">
      <c r="A20" s="3"/>
      <c r="B20" s="3"/>
      <c r="C20" s="4"/>
      <c r="D20" s="4"/>
      <c r="E20" s="3"/>
      <c r="F20" s="3"/>
      <c r="G20" s="3"/>
      <c r="H20" s="3"/>
      <c r="I20" s="3"/>
      <c r="J20" s="3"/>
    </row>
    <row r="21" spans="1:10">
      <c r="A21" s="30" t="s">
        <v>24</v>
      </c>
      <c r="B21" s="3"/>
      <c r="C21" s="4"/>
      <c r="D21" s="4"/>
      <c r="E21" s="3"/>
      <c r="F21" s="3"/>
      <c r="G21" s="7"/>
      <c r="H21" s="1"/>
      <c r="I21" s="3"/>
      <c r="J21" s="3"/>
    </row>
    <row r="22" spans="1:10">
      <c r="A22" s="31" t="s">
        <v>21</v>
      </c>
      <c r="B22" s="1">
        <f>G18*12</f>
        <v>279000</v>
      </c>
      <c r="C22" s="3"/>
      <c r="D22" s="4"/>
      <c r="E22" s="3"/>
      <c r="F22" s="3"/>
      <c r="G22" s="7"/>
      <c r="H22" s="1"/>
      <c r="I22" s="3"/>
      <c r="J22" s="3"/>
    </row>
    <row r="23" spans="1:10">
      <c r="A23" s="3" t="s">
        <v>26</v>
      </c>
      <c r="B23" s="32">
        <f>B22-B24</f>
        <v>83700</v>
      </c>
      <c r="C23" s="3" t="s">
        <v>25</v>
      </c>
      <c r="D23" s="3"/>
      <c r="E23" s="3"/>
      <c r="F23" s="3"/>
      <c r="G23" s="3"/>
      <c r="H23" s="3"/>
      <c r="I23" s="3"/>
      <c r="J23" s="3"/>
    </row>
    <row r="24" spans="1:10">
      <c r="A24" s="31" t="s">
        <v>22</v>
      </c>
      <c r="B24" s="1">
        <f>B22*70%</f>
        <v>195300</v>
      </c>
      <c r="C24" s="3"/>
      <c r="D24" s="4"/>
      <c r="E24" s="3"/>
      <c r="F24" s="3"/>
      <c r="G24" s="3"/>
      <c r="H24" s="3"/>
      <c r="I24" s="3"/>
      <c r="J24" s="3"/>
    </row>
    <row r="25" spans="1:10">
      <c r="A25" s="3" t="s">
        <v>23</v>
      </c>
      <c r="B25" s="40">
        <f>B24/B30</f>
        <v>5.0076923076923074E-2</v>
      </c>
      <c r="C25" s="3"/>
      <c r="D25" s="4"/>
      <c r="E25" s="3"/>
      <c r="F25" s="3"/>
      <c r="G25" s="3"/>
      <c r="H25" s="3"/>
      <c r="I25" s="3"/>
      <c r="J25" s="3"/>
    </row>
    <row r="26" spans="1:10">
      <c r="A26" s="3"/>
      <c r="B26" s="33"/>
      <c r="C26" s="3"/>
      <c r="D26" s="4"/>
      <c r="E26" s="3"/>
      <c r="F26" s="3"/>
      <c r="G26" s="3"/>
      <c r="H26" s="3"/>
      <c r="I26" s="3"/>
      <c r="J26" s="3"/>
    </row>
    <row r="27" spans="1:10">
      <c r="A27" s="30" t="s">
        <v>27</v>
      </c>
      <c r="B27" s="33"/>
      <c r="C27" s="34" t="s">
        <v>28</v>
      </c>
      <c r="D27" s="4"/>
      <c r="E27" s="3"/>
      <c r="F27" s="3"/>
      <c r="G27" s="3"/>
      <c r="H27" s="3"/>
      <c r="I27" s="3"/>
      <c r="J27" s="3"/>
    </row>
    <row r="28" spans="1:10">
      <c r="A28" s="3" t="s">
        <v>29</v>
      </c>
      <c r="B28" s="1">
        <f>E3</f>
        <v>1900000</v>
      </c>
      <c r="C28" s="20">
        <f>B28/B7</f>
        <v>271.42857142857144</v>
      </c>
      <c r="D28" s="3"/>
      <c r="E28" s="3"/>
      <c r="F28" s="3"/>
      <c r="G28" s="5"/>
      <c r="H28" s="3"/>
      <c r="I28" s="3"/>
      <c r="J28" s="3"/>
    </row>
    <row r="29" spans="1:10">
      <c r="A29" s="3" t="s">
        <v>30</v>
      </c>
      <c r="B29" s="38">
        <v>2000000</v>
      </c>
      <c r="C29" s="20">
        <f>B29/D18</f>
        <v>178.87487702352206</v>
      </c>
      <c r="D29" s="4"/>
      <c r="E29" s="3"/>
      <c r="F29" s="3"/>
      <c r="G29" s="3"/>
      <c r="H29" s="3"/>
      <c r="I29" s="3"/>
      <c r="J29" s="3"/>
    </row>
    <row r="30" spans="1:10">
      <c r="A30" s="3" t="s">
        <v>31</v>
      </c>
      <c r="B30" s="1">
        <f>B28+B29</f>
        <v>3900000</v>
      </c>
      <c r="C30" s="20">
        <f>B30/B18</f>
        <v>545.07337526205447</v>
      </c>
      <c r="D30" s="4"/>
      <c r="E30" s="3"/>
      <c r="F30" s="3"/>
      <c r="G30" s="3"/>
      <c r="H30" s="3"/>
      <c r="I30" s="3"/>
      <c r="J30" s="3"/>
    </row>
    <row r="31" spans="1:10">
      <c r="A31" s="3" t="s">
        <v>32</v>
      </c>
      <c r="B31" s="20">
        <f>E18</f>
        <v>4440000</v>
      </c>
      <c r="C31" s="20">
        <f>B31/B18</f>
        <v>620.54507337526206</v>
      </c>
      <c r="D31" s="4"/>
      <c r="E31" s="3"/>
      <c r="F31" s="3"/>
      <c r="G31" s="3"/>
      <c r="H31" s="3"/>
      <c r="I31" s="3"/>
      <c r="J31" s="3"/>
    </row>
    <row r="32" spans="1:10">
      <c r="A32" s="25" t="s">
        <v>33</v>
      </c>
      <c r="B32" s="32">
        <f>B31-B30</f>
        <v>540000</v>
      </c>
      <c r="C32" s="3"/>
      <c r="D32" s="4"/>
      <c r="E32" s="3"/>
      <c r="F32" s="3"/>
      <c r="G32" s="3"/>
      <c r="H32" s="3"/>
      <c r="I32" s="3"/>
      <c r="J32" s="3"/>
    </row>
    <row r="33" spans="1:10">
      <c r="A33" s="3" t="s">
        <v>34</v>
      </c>
      <c r="B33" s="39">
        <f>B32/B30</f>
        <v>0.13846153846153847</v>
      </c>
      <c r="C33" s="3"/>
      <c r="D33" s="4"/>
      <c r="E33" s="3"/>
      <c r="F33" s="3"/>
      <c r="G33" s="3"/>
      <c r="H33" s="3"/>
      <c r="I33" s="3"/>
      <c r="J33" s="3"/>
    </row>
    <row r="34" spans="1:10">
      <c r="A34" s="3"/>
      <c r="B34" s="33"/>
      <c r="C34" s="3"/>
      <c r="D34" s="4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7" t="s">
        <v>35</v>
      </c>
      <c r="B36" s="3"/>
      <c r="C36" s="4"/>
      <c r="D36" s="4"/>
      <c r="E36" s="3"/>
      <c r="F36" s="3"/>
      <c r="G36" s="3"/>
      <c r="H36" s="3"/>
      <c r="I36" s="3"/>
      <c r="J36" s="3"/>
    </row>
    <row r="37" spans="1:10">
      <c r="A37" s="3" t="s">
        <v>36</v>
      </c>
      <c r="B37" s="1">
        <v>45000</v>
      </c>
      <c r="C37" s="4"/>
      <c r="D37" s="4"/>
      <c r="E37" s="3"/>
      <c r="F37" s="3"/>
      <c r="G37" s="3"/>
      <c r="H37" s="3"/>
      <c r="I37" s="3"/>
      <c r="J37" s="3"/>
    </row>
    <row r="38" spans="1:10">
      <c r="A38" s="3" t="s">
        <v>37</v>
      </c>
      <c r="B38" s="1">
        <v>30000</v>
      </c>
      <c r="C38" s="4"/>
      <c r="D38" s="4"/>
      <c r="E38" s="3"/>
      <c r="F38" s="3"/>
      <c r="G38" s="3"/>
      <c r="H38" s="3"/>
      <c r="I38" s="3"/>
      <c r="J38" s="3"/>
    </row>
    <row r="39" spans="1:10">
      <c r="A39" s="3" t="s">
        <v>38</v>
      </c>
      <c r="B39" s="1">
        <v>7500</v>
      </c>
      <c r="C39" s="4"/>
      <c r="D39" s="4"/>
      <c r="E39" s="3"/>
      <c r="F39" s="3"/>
      <c r="G39" s="3"/>
      <c r="H39" s="3"/>
      <c r="I39" s="3"/>
      <c r="J39" s="3"/>
    </row>
    <row r="40" spans="1:10">
      <c r="A40" s="3"/>
      <c r="B40" s="3"/>
      <c r="C40" s="4"/>
      <c r="D40" s="4"/>
      <c r="E40" s="3"/>
      <c r="F40" s="3"/>
      <c r="G40" s="5"/>
      <c r="H40" s="3"/>
      <c r="I40" s="3"/>
      <c r="J40" s="3"/>
    </row>
    <row r="41" spans="1:10">
      <c r="A41" s="25" t="s">
        <v>39</v>
      </c>
      <c r="B41" s="32">
        <f>SUM(B37:B40)</f>
        <v>82500</v>
      </c>
      <c r="C41" s="4"/>
      <c r="D41" s="4"/>
      <c r="E41" s="3"/>
      <c r="F41" s="3"/>
      <c r="G41" s="5"/>
      <c r="H41" s="3"/>
      <c r="I41" s="3"/>
      <c r="J41" s="3"/>
    </row>
    <row r="42" spans="1:10">
      <c r="A42" s="3"/>
      <c r="B42" s="3"/>
      <c r="C42" s="4"/>
      <c r="D42" s="3"/>
      <c r="E42" s="3"/>
      <c r="F42" s="3"/>
      <c r="G42" s="5"/>
      <c r="H42" s="3"/>
      <c r="I42" s="3"/>
      <c r="J42" s="3"/>
    </row>
    <row r="43" spans="1:10">
      <c r="A43" s="3"/>
      <c r="B43" s="3"/>
      <c r="C43" s="4"/>
      <c r="D43" s="3"/>
      <c r="E43" s="3"/>
      <c r="F43" s="3"/>
      <c r="G43" s="5"/>
      <c r="H43" s="3"/>
      <c r="I43" s="3"/>
      <c r="J43" s="3"/>
    </row>
    <row r="44" spans="1:10">
      <c r="A44" s="3"/>
      <c r="B44" s="3"/>
      <c r="C44" s="4"/>
      <c r="D44" s="4"/>
      <c r="E44" s="3"/>
      <c r="F44" s="3"/>
      <c r="G44" s="5"/>
      <c r="H44" s="3"/>
      <c r="I44" s="3"/>
      <c r="J44" s="3"/>
    </row>
    <row r="45" spans="1:10">
      <c r="A45" s="3" t="s">
        <v>40</v>
      </c>
      <c r="B45" s="3"/>
      <c r="C45" s="4"/>
      <c r="D45" s="4"/>
      <c r="E45" s="3"/>
      <c r="F45" s="3"/>
      <c r="G45" s="5"/>
      <c r="H45" s="3"/>
      <c r="I45" s="3"/>
      <c r="J45" s="3"/>
    </row>
    <row r="46" spans="1:10">
      <c r="A46" s="3" t="s">
        <v>47</v>
      </c>
      <c r="B46" s="3"/>
      <c r="C46" s="4"/>
      <c r="D46" s="4"/>
      <c r="E46" s="3"/>
      <c r="F46" s="3"/>
      <c r="G46" s="5"/>
      <c r="H46" s="3"/>
      <c r="I46" s="3"/>
      <c r="J46" s="3"/>
    </row>
    <row r="47" spans="1:10">
      <c r="A47" s="3"/>
      <c r="B47" s="3"/>
      <c r="C47" s="3"/>
      <c r="D47" s="4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4"/>
      <c r="E48" s="3"/>
      <c r="F48" s="3"/>
      <c r="G48" s="3"/>
      <c r="H48" s="3"/>
      <c r="I48" s="3"/>
      <c r="J48" s="3"/>
    </row>
    <row r="49" spans="6:10">
      <c r="F49" s="3"/>
      <c r="G49" s="5"/>
      <c r="H49" s="3"/>
      <c r="I49" s="3"/>
      <c r="J49" s="3"/>
    </row>
    <row r="50" spans="6:10">
      <c r="F50" s="3"/>
      <c r="G50" s="5"/>
      <c r="H50" s="3"/>
      <c r="I50" s="3"/>
      <c r="J50" s="3"/>
    </row>
    <row r="51" spans="6:10">
      <c r="F51" s="3"/>
      <c r="G51" s="5"/>
      <c r="H51" s="3"/>
      <c r="I51" s="3"/>
      <c r="J51" s="3"/>
    </row>
    <row r="52" spans="6:10">
      <c r="F52" s="3"/>
      <c r="G52" s="5"/>
      <c r="H52" s="3"/>
      <c r="I52" s="3"/>
      <c r="J52" s="3"/>
    </row>
    <row r="53" spans="6:10">
      <c r="F53" s="3"/>
      <c r="G53" s="5"/>
      <c r="H53" s="3"/>
      <c r="I53" s="3"/>
      <c r="J53" s="3"/>
    </row>
  </sheetData>
  <pageMargins left="0.75" right="0.75" top="1" bottom="1" header="0.5" footer="0.5"/>
  <pageSetup orientation="portrait" horizontalDpi="4294967292" verticalDpi="4294967292"/>
  <ignoredErrors>
    <ignoredError sqref="B4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 Forma Luxury 2 unit</vt:lpstr>
      <vt:lpstr>Pro Forma 7 units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DAVALOS</dc:creator>
  <cp:lastModifiedBy>MICHAEL DAVALOS</cp:lastModifiedBy>
  <dcterms:created xsi:type="dcterms:W3CDTF">2016-04-12T13:58:28Z</dcterms:created>
  <dcterms:modified xsi:type="dcterms:W3CDTF">2016-10-11T15:41:14Z</dcterms:modified>
</cp:coreProperties>
</file>